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<sst xmlns="http://schemas.openxmlformats.org/spreadsheetml/2006/main" count="211" uniqueCount="134">
  <si>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</si>
  <si>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</si>
  <si>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</si>
  <si>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</si>
  <si>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</si>
  <si>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</si>
  <si>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</si>
  <si>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</si>
  <si>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</si>
  <si>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</si>
  <si>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</si>
  <si>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</si>
  <si>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</si>
  <si>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</si>
  <si>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</si>
  <si>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</si>
  <si>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</si>
  <si>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</si>
  <si>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</si>
  <si>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</si>
  <si>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</si>
  <si>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</si>
  <si>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</si>
  <si>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</si>
  <si>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</si>
  <si>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</si>
  <si>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</si>
  <si>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</si>
  <si>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</si>
  <si>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</si>
  <si>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</si>
  <si>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</si>
  <si>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</si>
  <si>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</si>
  <si>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</si>
  <si>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</si>
  <si>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</si>
  <si>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</si>
  <si>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</si>
  <si>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</si>
  <si>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</si>
  <si>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</si>
  <si>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</si>
  <si>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</si>
  <si>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</si>
  <si>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</si>
  <si>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</si>
  <si>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</si>
  <si>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</si>
  <si>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</si>
  <si>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</si>
  <si>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</si>
  <si>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</si>
  <si>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</si>
  <si>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</si>
  <si>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</si>
  <si>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</si>
  <si>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</si>
  <si>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</si>
  <si>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</si>
  <si>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</si>
  <si>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</si>
  <si>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</si>
  <si>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</si>
  <si>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</si>
  <si>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</si>
  <si>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</si>
  <si>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</si>
  <si>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</si>
  <si>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</si>
  <si>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</si>
  <si>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</si>
  <si>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</si>
  <si>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</si>
  <si>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</si>
  <si>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</si>
  <si>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</si>
  <si>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</si>
  <si>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</si>
  <si>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</si>
  <si>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</si>
  <si>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</si>
  <si>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</si>
  <si>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</si>
  <si>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</si>
  <si>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</si>
  <si>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</si>
  <si>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</si>
  <si>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</si>
  <si>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</si>
  <si>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</si>
  <si>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</si>
  <si>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</si>
  <si>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</si>
  <si>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</si>
  <si>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</si>
  <si>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</si>
  <si>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</si>
  <si>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</si>
  <si>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</si>
  <si>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</si>
  <si>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</si>
  <si>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</si>
  <si>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</si>
  <si>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</si>
  <si>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</si>
  <si>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</si>
  <si>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</si>
  <si>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</si>
  <si>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</si>
  <si>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</si>
  <si>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</si>
  <si>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</si>
  <si>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</si>
  <si>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</si>
  <si>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</si>
  <si>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</si>
  <si>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</si>
  <si>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</si>
  <si>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</si>
  <si>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</si>
  <si>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</si>
  <si>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</si>
  <si>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</si>
  <si>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</si>
  <si>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</si>
  <si>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</si>
  <si>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</si>
  <si>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</si>
  <si>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</si>
  <si>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</si>
  <si>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</si>
  <si>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</si>
  <si>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Fondi per rimborso prestiti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</si>
</sst>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49" fillId="0" borderId="12" xfId="45" applyFont="1" applyFill="1" applyBorder="1" applyAlignment="1" applyProtection="1">
      <alignment/>
      <protection/>
    </xf>
    <xf numFmtId="43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3" fontId="31" fillId="33" borderId="15" xfId="45" applyFont="1" applyFill="1" applyBorder="1" applyAlignment="1" applyProtection="1">
      <alignment/>
      <protection/>
    </xf>
    <xf numFmtId="43" fontId="31" fillId="33" borderId="16" xfId="45" applyFont="1" applyFill="1" applyBorder="1" applyAlignment="1" applyProtection="1">
      <alignment horizontal="righ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81"/>
      <c r="C1" s="82"/>
      <c r="D1" s="82"/>
      <c r="E1"/>
      <c r="F1"/>
    </row>
    <row r="2" spans="1:6" ht="12.75">
      <c r="A2" s="80" t="s">
        <v>6</v>
      </c>
      <c r="B2" s="80"/>
      <c r="C2" s="80"/>
      <c r="D2" s="80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130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1617824.63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8469048.69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29058782.75</v>
      </c>
      <c r="D14" s="7">
        <v>36645086.86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7545466.23</v>
      </c>
      <c r="D18" s="7">
        <v>6790919.6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36604248.980000004</v>
      </c>
      <c r="D20" s="11">
        <f>SUM(D14:D19)</f>
        <v>43436006.46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4658199.73</v>
      </c>
      <c r="D23" s="7">
        <v>6242650.79</v>
      </c>
      <c r="E23" s="8"/>
      <c r="F23" s="8"/>
    </row>
    <row r="24" spans="1:6" ht="12.75">
      <c r="A24" s="57">
        <v>20102</v>
      </c>
      <c r="B24" s="56" t="s">
        <v>25</v>
      </c>
      <c r="C24" s="7">
        <v>1000</v>
      </c>
      <c r="D24" s="7">
        <v>1000</v>
      </c>
      <c r="E24" s="8"/>
      <c r="F24" s="8"/>
    </row>
    <row r="25" spans="1:6" ht="12.75">
      <c r="A25" s="52">
        <v>20103</v>
      </c>
      <c r="B25" s="53" t="s">
        <v>26</v>
      </c>
      <c r="C25" s="7">
        <v>103331.56</v>
      </c>
      <c r="D25" s="7">
        <v>103331.56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14090</v>
      </c>
      <c r="D27" s="7">
        <v>14090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4776621.29</v>
      </c>
      <c r="D28" s="16">
        <f>SUM(D23:D27)</f>
        <v>6361072.35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7173181.28</v>
      </c>
      <c r="D31" s="7">
        <v>8446971.73</v>
      </c>
      <c r="E31" s="8"/>
      <c r="F31" s="8"/>
    </row>
    <row r="32" spans="1:6" ht="12.75">
      <c r="A32" s="57">
        <v>30200</v>
      </c>
      <c r="B32" s="56" t="s">
        <v>33</v>
      </c>
      <c r="C32" s="7">
        <v>0</v>
      </c>
      <c r="D32" s="7">
        <v>326159.32</v>
      </c>
      <c r="E32" s="8"/>
      <c r="F32" s="8"/>
    </row>
    <row r="33" spans="1:6" ht="12.75">
      <c r="A33" s="57">
        <v>30300</v>
      </c>
      <c r="B33" s="56" t="s">
        <v>34</v>
      </c>
      <c r="C33" s="7">
        <v>200</v>
      </c>
      <c r="D33" s="7">
        <v>200.41</v>
      </c>
      <c r="E33" s="8"/>
      <c r="F33" s="8"/>
    </row>
    <row r="34" spans="1:6" ht="12.75">
      <c r="A34" s="57">
        <v>30400</v>
      </c>
      <c r="B34" s="56" t="s">
        <v>35</v>
      </c>
      <c r="C34" s="7">
        <v>1284918.25</v>
      </c>
      <c r="D34" s="7">
        <v>1284918.25</v>
      </c>
      <c r="E34" s="8"/>
      <c r="F34" s="8"/>
    </row>
    <row r="35" spans="1:6" ht="12.75">
      <c r="A35" s="52">
        <v>30500</v>
      </c>
      <c r="B35" s="53" t="s">
        <v>36</v>
      </c>
      <c r="C35" s="7">
        <v>1388230.56</v>
      </c>
      <c r="D35" s="7">
        <v>2356667.19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9846530.090000002</v>
      </c>
      <c r="D36" s="11">
        <f>SUM(D31:D35)</f>
        <v>12414916.9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7237000.25</v>
      </c>
      <c r="D40" s="7">
        <v>10178441.7</v>
      </c>
      <c r="E40" s="8"/>
      <c r="F40" s="8"/>
    </row>
    <row r="41" spans="1:6" ht="12.75">
      <c r="A41" s="52">
        <v>40300</v>
      </c>
      <c r="B41" s="53" t="s">
        <v>42</v>
      </c>
      <c r="C41" s="7">
        <v>360000</v>
      </c>
      <c r="D41" s="7">
        <v>377280.92</v>
      </c>
      <c r="E41" s="8"/>
      <c r="F41" s="8"/>
    </row>
    <row r="42" spans="1:6" ht="12.75">
      <c r="A42" s="52">
        <v>40400</v>
      </c>
      <c r="B42" s="53" t="s">
        <v>43</v>
      </c>
      <c r="C42" s="7">
        <v>5894099.41</v>
      </c>
      <c r="D42" s="7">
        <v>4439562.14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470163.75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13491099.66</v>
      </c>
      <c r="D44" s="11">
        <f>SUM(D39:D43)</f>
        <v>15465448.509999998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999993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999993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126446.51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3746591</v>
      </c>
      <c r="D56" s="7">
        <v>6892001.18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3746591</v>
      </c>
      <c r="D58" s="11">
        <f>SUM(D54:D57)</f>
        <v>7018447.6899999995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13530108.18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13530108.18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32630216.36</v>
      </c>
      <c r="D65" s="7">
        <v>32739345.49</v>
      </c>
      <c r="E65" s="8"/>
      <c r="F65" s="8"/>
    </row>
    <row r="66" spans="1:6" ht="12.75">
      <c r="A66" s="52">
        <v>90200</v>
      </c>
      <c r="B66" s="53" t="s">
        <v>63</v>
      </c>
      <c r="C66" s="7">
        <v>450000</v>
      </c>
      <c r="D66" s="7">
        <v>460500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33080216.36</v>
      </c>
      <c r="D67" s="11">
        <f>SUM(D65:D66)</f>
        <v>33199845.49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115075415.56000002</v>
      </c>
      <c r="D68" s="20">
        <f>+D20+D28+D36+D44+D51+D58+D62+D67</f>
        <v>118895730.39999999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116693240.19000001</v>
      </c>
      <c r="D69" s="20">
        <f>+D68+D11</f>
        <v>127364779.08999999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showGridLines="0" tabSelected="1" view="pageBreakPreview" zoomScale="75" zoomScaleSheetLayoutView="75" workbookViewId="0" topLeftCell="A4">
      <selection activeCell="A4" sqref="A1:A1638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8.28125" style="0" customWidth="1"/>
    <col min="74" max="74" width="14.421875" style="0" customWidth="1"/>
    <col min="75" max="75" width="18.7109375" style="0" customWidth="1"/>
  </cols>
  <sheetData>
    <row r="1" spans="2:10" ht="36.75" customHeight="1">
      <c r="B1" s="107"/>
      <c r="C1" s="108"/>
      <c r="D1" s="108"/>
      <c r="E1" s="108"/>
      <c r="F1" s="108"/>
      <c r="G1" s="108"/>
      <c r="H1" s="108"/>
      <c r="I1" s="108"/>
      <c r="J1" s="108"/>
    </row>
    <row r="3" spans="3:6" ht="12.75">
      <c r="C3" s="80" t="s">
        <v>6</v>
      </c>
      <c r="D3" s="80"/>
      <c r="E3" s="80"/>
      <c r="F3" s="80"/>
    </row>
    <row r="4" ht="18.75">
      <c r="B4" s="3" t="s">
        <v>131</v>
      </c>
    </row>
    <row r="5" spans="2:7" ht="18.75">
      <c r="B5" s="40" t="s">
        <v>130</v>
      </c>
      <c r="C5" s="40"/>
      <c r="D5" s="3">
        <f>Entrate!C5</f>
        <v>2021</v>
      </c>
      <c r="G5" s="3"/>
    </row>
    <row r="6" spans="2:7" ht="18.75">
      <c r="B6" s="3"/>
      <c r="G6" s="3"/>
    </row>
    <row r="7" spans="1:75" ht="12.75" customHeight="1">
      <c r="A7" s="76"/>
      <c r="B7" s="105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128</v>
      </c>
      <c r="BU7" s="88" t="s">
        <v>129</v>
      </c>
      <c r="BV7" s="89"/>
      <c r="BW7" s="90"/>
    </row>
    <row r="8" spans="1:75" s="23" customFormat="1" ht="58.5" customHeight="1">
      <c r="A8" s="24"/>
      <c r="B8" s="106"/>
      <c r="C8" s="89" t="s">
        <v>67</v>
      </c>
      <c r="D8" s="89"/>
      <c r="E8" s="100"/>
      <c r="F8" s="99" t="s">
        <v>68</v>
      </c>
      <c r="G8" s="100"/>
      <c r="H8" s="101"/>
      <c r="I8" s="94" t="s">
        <v>69</v>
      </c>
      <c r="J8" s="95"/>
      <c r="K8" s="103"/>
      <c r="L8" s="102" t="s">
        <v>70</v>
      </c>
      <c r="M8" s="96"/>
      <c r="N8" s="103"/>
      <c r="O8" s="102" t="s">
        <v>71</v>
      </c>
      <c r="P8" s="96"/>
      <c r="Q8" s="103"/>
      <c r="R8" s="89" t="s">
        <v>132</v>
      </c>
      <c r="S8" s="89"/>
      <c r="T8" s="100"/>
      <c r="U8" s="99" t="s">
        <v>111</v>
      </c>
      <c r="V8" s="100"/>
      <c r="W8" s="101"/>
      <c r="X8" s="94" t="s">
        <v>112</v>
      </c>
      <c r="Y8" s="95"/>
      <c r="Z8" s="103"/>
      <c r="AA8" s="102" t="s">
        <v>113</v>
      </c>
      <c r="AB8" s="96"/>
      <c r="AC8" s="103"/>
      <c r="AD8" s="102" t="s">
        <v>114</v>
      </c>
      <c r="AE8" s="96"/>
      <c r="AF8" s="103"/>
      <c r="AG8" s="89" t="s">
        <v>115</v>
      </c>
      <c r="AH8" s="89"/>
      <c r="AI8" s="100"/>
      <c r="AJ8" s="99" t="s">
        <v>116</v>
      </c>
      <c r="AK8" s="100"/>
      <c r="AL8" s="101"/>
      <c r="AM8" s="94" t="s">
        <v>117</v>
      </c>
      <c r="AN8" s="95"/>
      <c r="AO8" s="103"/>
      <c r="AP8" s="102" t="s">
        <v>118</v>
      </c>
      <c r="AQ8" s="96"/>
      <c r="AR8" s="103"/>
      <c r="AS8" s="102" t="s">
        <v>119</v>
      </c>
      <c r="AT8" s="96"/>
      <c r="AU8" s="103"/>
      <c r="AV8" s="89" t="s">
        <v>120</v>
      </c>
      <c r="AW8" s="89"/>
      <c r="AX8" s="100"/>
      <c r="AY8" s="99" t="s">
        <v>121</v>
      </c>
      <c r="AZ8" s="100"/>
      <c r="BA8" s="101"/>
      <c r="BB8" s="94" t="s">
        <v>122</v>
      </c>
      <c r="BC8" s="95"/>
      <c r="BD8" s="103"/>
      <c r="BE8" s="102" t="s">
        <v>123</v>
      </c>
      <c r="BF8" s="96"/>
      <c r="BG8" s="103"/>
      <c r="BH8" s="102" t="s">
        <v>124</v>
      </c>
      <c r="BI8" s="96"/>
      <c r="BJ8" s="103"/>
      <c r="BK8" s="89" t="s">
        <v>125</v>
      </c>
      <c r="BL8" s="89"/>
      <c r="BM8" s="100"/>
      <c r="BN8" s="99" t="s">
        <v>126</v>
      </c>
      <c r="BO8" s="100"/>
      <c r="BP8" s="101"/>
      <c r="BQ8" s="94" t="s">
        <v>127</v>
      </c>
      <c r="BR8" s="95"/>
      <c r="BS8" s="96"/>
      <c r="BT8" s="87"/>
      <c r="BU8" s="91"/>
      <c r="BV8" s="92"/>
      <c r="BW8" s="93"/>
    </row>
    <row r="9" spans="1:75" s="23" customFormat="1" ht="11.25" customHeight="1">
      <c r="A9" s="24"/>
      <c r="B9" s="61"/>
      <c r="C9" s="97" t="s">
        <v>4</v>
      </c>
      <c r="D9" s="98"/>
      <c r="E9" s="62" t="s">
        <v>5</v>
      </c>
      <c r="F9" s="97" t="s">
        <v>4</v>
      </c>
      <c r="G9" s="98"/>
      <c r="H9" s="69" t="s">
        <v>5</v>
      </c>
      <c r="I9" s="97" t="s">
        <v>4</v>
      </c>
      <c r="J9" s="98"/>
      <c r="K9" s="25" t="s">
        <v>5</v>
      </c>
      <c r="L9" s="97" t="s">
        <v>4</v>
      </c>
      <c r="M9" s="98"/>
      <c r="N9" s="25" t="s">
        <v>5</v>
      </c>
      <c r="O9" s="97" t="s">
        <v>4</v>
      </c>
      <c r="P9" s="98"/>
      <c r="Q9" s="25" t="s">
        <v>5</v>
      </c>
      <c r="R9" s="104" t="s">
        <v>4</v>
      </c>
      <c r="S9" s="98"/>
      <c r="T9" s="62" t="s">
        <v>5</v>
      </c>
      <c r="U9" s="97" t="s">
        <v>4</v>
      </c>
      <c r="V9" s="98"/>
      <c r="W9" s="69" t="s">
        <v>5</v>
      </c>
      <c r="X9" s="97" t="s">
        <v>4</v>
      </c>
      <c r="Y9" s="98"/>
      <c r="Z9" s="25" t="s">
        <v>5</v>
      </c>
      <c r="AA9" s="97" t="s">
        <v>4</v>
      </c>
      <c r="AB9" s="98"/>
      <c r="AC9" s="25" t="s">
        <v>5</v>
      </c>
      <c r="AD9" s="97" t="s">
        <v>4</v>
      </c>
      <c r="AE9" s="98"/>
      <c r="AF9" s="25" t="s">
        <v>5</v>
      </c>
      <c r="AG9" s="104" t="s">
        <v>4</v>
      </c>
      <c r="AH9" s="98"/>
      <c r="AI9" s="62" t="s">
        <v>5</v>
      </c>
      <c r="AJ9" s="97" t="s">
        <v>4</v>
      </c>
      <c r="AK9" s="98"/>
      <c r="AL9" s="69" t="s">
        <v>5</v>
      </c>
      <c r="AM9" s="97" t="s">
        <v>4</v>
      </c>
      <c r="AN9" s="98"/>
      <c r="AO9" s="25" t="s">
        <v>5</v>
      </c>
      <c r="AP9" s="97" t="s">
        <v>4</v>
      </c>
      <c r="AQ9" s="98"/>
      <c r="AR9" s="25" t="s">
        <v>5</v>
      </c>
      <c r="AS9" s="97" t="s">
        <v>4</v>
      </c>
      <c r="AT9" s="98"/>
      <c r="AU9" s="25" t="s">
        <v>5</v>
      </c>
      <c r="AV9" s="104" t="s">
        <v>4</v>
      </c>
      <c r="AW9" s="98"/>
      <c r="AX9" s="62" t="s">
        <v>5</v>
      </c>
      <c r="AY9" s="97" t="s">
        <v>4</v>
      </c>
      <c r="AZ9" s="98"/>
      <c r="BA9" s="69" t="s">
        <v>5</v>
      </c>
      <c r="BB9" s="97" t="s">
        <v>4</v>
      </c>
      <c r="BC9" s="98"/>
      <c r="BD9" s="25" t="s">
        <v>5</v>
      </c>
      <c r="BE9" s="97" t="s">
        <v>4</v>
      </c>
      <c r="BF9" s="98"/>
      <c r="BG9" s="25" t="s">
        <v>5</v>
      </c>
      <c r="BH9" s="97" t="s">
        <v>4</v>
      </c>
      <c r="BI9" s="98"/>
      <c r="BJ9" s="25" t="s">
        <v>5</v>
      </c>
      <c r="BK9" s="104" t="s">
        <v>4</v>
      </c>
      <c r="BL9" s="98"/>
      <c r="BM9" s="62" t="s">
        <v>5</v>
      </c>
      <c r="BN9" s="97" t="s">
        <v>4</v>
      </c>
      <c r="BO9" s="98"/>
      <c r="BP9" s="69" t="s">
        <v>5</v>
      </c>
      <c r="BQ9" s="97" t="s">
        <v>4</v>
      </c>
      <c r="BR9" s="98"/>
      <c r="BS9" s="25" t="s">
        <v>5</v>
      </c>
      <c r="BT9" s="77" t="s">
        <v>4</v>
      </c>
      <c r="BU9" s="97" t="s">
        <v>4</v>
      </c>
      <c r="BV9" s="98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175451</v>
      </c>
      <c r="BU12" s="28">
        <f>BT12</f>
        <v>175451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144809</v>
      </c>
      <c r="D15" s="30">
        <v>0</v>
      </c>
      <c r="E15" s="30">
        <v>183027.94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2125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8922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144809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194074.94</v>
      </c>
    </row>
    <row r="16" spans="1:75" ht="15">
      <c r="A16" s="27">
        <f>A15+1</f>
        <v>102</v>
      </c>
      <c r="B16" s="29" t="s">
        <v>76</v>
      </c>
      <c r="C16" s="30">
        <v>186246.5</v>
      </c>
      <c r="D16" s="30">
        <v>0</v>
      </c>
      <c r="E16" s="30">
        <v>199743.07</v>
      </c>
      <c r="F16" s="30">
        <v>0</v>
      </c>
      <c r="G16" s="30">
        <v>0</v>
      </c>
      <c r="H16" s="30">
        <v>0</v>
      </c>
      <c r="I16" s="30">
        <v>7000</v>
      </c>
      <c r="J16" s="30">
        <v>0</v>
      </c>
      <c r="K16" s="30">
        <v>12071.39</v>
      </c>
      <c r="L16" s="30">
        <v>0</v>
      </c>
      <c r="M16" s="30">
        <v>0</v>
      </c>
      <c r="N16" s="30">
        <v>0.3</v>
      </c>
      <c r="O16" s="30">
        <v>2070</v>
      </c>
      <c r="P16" s="30">
        <v>0</v>
      </c>
      <c r="Q16" s="30">
        <v>2467.59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3400</v>
      </c>
      <c r="AB16" s="30">
        <v>0</v>
      </c>
      <c r="AC16" s="30">
        <v>3427.58</v>
      </c>
      <c r="AD16" s="30">
        <v>225</v>
      </c>
      <c r="AE16" s="30">
        <v>0</v>
      </c>
      <c r="AF16" s="30">
        <v>228.36</v>
      </c>
      <c r="AG16" s="30">
        <v>0</v>
      </c>
      <c r="AH16" s="30">
        <v>0</v>
      </c>
      <c r="AI16" s="30">
        <v>0</v>
      </c>
      <c r="AJ16" s="30">
        <v>5000</v>
      </c>
      <c r="AK16" s="30">
        <v>0</v>
      </c>
      <c r="AL16" s="30">
        <v>5000</v>
      </c>
      <c r="AM16" s="30">
        <v>0</v>
      </c>
      <c r="AN16" s="30">
        <v>0</v>
      </c>
      <c r="AO16" s="30">
        <v>0</v>
      </c>
      <c r="AP16" s="30">
        <v>150</v>
      </c>
      <c r="AQ16" s="30">
        <v>0</v>
      </c>
      <c r="AR16" s="30">
        <v>150.34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204091.5</v>
      </c>
      <c r="BV16" s="31">
        <f t="shared" si="0"/>
        <v>0</v>
      </c>
      <c r="BW16" s="31">
        <f t="shared" si="0"/>
        <v>223088.62999999998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2832031.27</v>
      </c>
      <c r="D17" s="30">
        <v>0</v>
      </c>
      <c r="E17" s="30">
        <v>3904106.46</v>
      </c>
      <c r="F17" s="30">
        <v>5000</v>
      </c>
      <c r="G17" s="30">
        <v>0</v>
      </c>
      <c r="H17" s="30">
        <v>60000</v>
      </c>
      <c r="I17" s="30">
        <v>0</v>
      </c>
      <c r="J17" s="30">
        <v>0</v>
      </c>
      <c r="K17" s="30">
        <v>0</v>
      </c>
      <c r="L17" s="30">
        <v>2883234</v>
      </c>
      <c r="M17" s="30">
        <v>0</v>
      </c>
      <c r="N17" s="30">
        <v>3457259.81</v>
      </c>
      <c r="O17" s="30">
        <v>843608</v>
      </c>
      <c r="P17" s="30">
        <v>0</v>
      </c>
      <c r="Q17" s="30">
        <v>993054.62</v>
      </c>
      <c r="R17" s="30">
        <v>795000</v>
      </c>
      <c r="S17" s="30">
        <v>0</v>
      </c>
      <c r="T17" s="30">
        <v>821569.59</v>
      </c>
      <c r="U17" s="30">
        <v>60000</v>
      </c>
      <c r="V17" s="30">
        <v>0</v>
      </c>
      <c r="W17" s="30">
        <v>86519.61</v>
      </c>
      <c r="X17" s="30">
        <v>0</v>
      </c>
      <c r="Y17" s="30">
        <v>0</v>
      </c>
      <c r="Z17" s="30">
        <v>0</v>
      </c>
      <c r="AA17" s="30">
        <v>9852223</v>
      </c>
      <c r="AB17" s="30">
        <v>0</v>
      </c>
      <c r="AC17" s="30">
        <v>12231819.1</v>
      </c>
      <c r="AD17" s="30">
        <v>1399000</v>
      </c>
      <c r="AE17" s="30">
        <v>0</v>
      </c>
      <c r="AF17" s="30">
        <v>1558440.69</v>
      </c>
      <c r="AG17" s="30">
        <v>0</v>
      </c>
      <c r="AH17" s="30">
        <v>0</v>
      </c>
      <c r="AI17" s="30">
        <v>0</v>
      </c>
      <c r="AJ17" s="30">
        <v>2389845</v>
      </c>
      <c r="AK17" s="30">
        <v>0</v>
      </c>
      <c r="AL17" s="30">
        <v>2944202.57</v>
      </c>
      <c r="AM17" s="30">
        <v>0</v>
      </c>
      <c r="AN17" s="30">
        <v>0</v>
      </c>
      <c r="AO17" s="30">
        <v>0</v>
      </c>
      <c r="AP17" s="30">
        <v>25500</v>
      </c>
      <c r="AQ17" s="30">
        <v>0</v>
      </c>
      <c r="AR17" s="30">
        <v>50449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21085441.27</v>
      </c>
      <c r="BV17" s="31">
        <f t="shared" si="0"/>
        <v>0</v>
      </c>
      <c r="BW17" s="31">
        <f t="shared" si="0"/>
        <v>26107421.45</v>
      </c>
    </row>
    <row r="18" spans="1:75" ht="15">
      <c r="A18" s="27">
        <f t="shared" si="2"/>
        <v>104</v>
      </c>
      <c r="B18" s="29" t="s">
        <v>23</v>
      </c>
      <c r="C18" s="30">
        <v>9687457.27</v>
      </c>
      <c r="D18" s="30">
        <v>0</v>
      </c>
      <c r="E18" s="30">
        <v>10890684.88</v>
      </c>
      <c r="F18" s="30">
        <v>0</v>
      </c>
      <c r="G18" s="30">
        <v>0</v>
      </c>
      <c r="H18" s="30">
        <v>0</v>
      </c>
      <c r="I18" s="30">
        <v>2745347.62</v>
      </c>
      <c r="J18" s="30">
        <v>0</v>
      </c>
      <c r="K18" s="30">
        <v>3065792.69</v>
      </c>
      <c r="L18" s="30">
        <v>2292720.13</v>
      </c>
      <c r="M18" s="30">
        <v>0</v>
      </c>
      <c r="N18" s="30">
        <v>3346847.82</v>
      </c>
      <c r="O18" s="30">
        <v>2065615.33</v>
      </c>
      <c r="P18" s="30">
        <v>0</v>
      </c>
      <c r="Q18" s="30">
        <v>2230281.25</v>
      </c>
      <c r="R18" s="30">
        <v>90000</v>
      </c>
      <c r="S18" s="30">
        <v>0</v>
      </c>
      <c r="T18" s="30">
        <v>322283.15</v>
      </c>
      <c r="U18" s="30">
        <v>586848.14</v>
      </c>
      <c r="V18" s="30">
        <v>0</v>
      </c>
      <c r="W18" s="30">
        <v>1223482.48</v>
      </c>
      <c r="X18" s="30">
        <v>803579.1</v>
      </c>
      <c r="Y18" s="30">
        <v>0</v>
      </c>
      <c r="Z18" s="30">
        <v>1030838.58</v>
      </c>
      <c r="AA18" s="30">
        <v>0</v>
      </c>
      <c r="AB18" s="30">
        <v>0</v>
      </c>
      <c r="AC18" s="30">
        <v>0</v>
      </c>
      <c r="AD18" s="30">
        <v>617831</v>
      </c>
      <c r="AE18" s="30">
        <v>0</v>
      </c>
      <c r="AF18" s="30">
        <v>645115.89</v>
      </c>
      <c r="AG18" s="30">
        <v>0</v>
      </c>
      <c r="AH18" s="30">
        <v>0</v>
      </c>
      <c r="AI18" s="30">
        <v>0</v>
      </c>
      <c r="AJ18" s="30">
        <v>3607406.81</v>
      </c>
      <c r="AK18" s="30">
        <v>0</v>
      </c>
      <c r="AL18" s="30">
        <v>7654663.61</v>
      </c>
      <c r="AM18" s="30">
        <v>0</v>
      </c>
      <c r="AN18" s="30">
        <v>0</v>
      </c>
      <c r="AO18" s="30">
        <v>0</v>
      </c>
      <c r="AP18" s="30">
        <v>467063.57</v>
      </c>
      <c r="AQ18" s="30">
        <v>0</v>
      </c>
      <c r="AR18" s="30">
        <v>725985.57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95407.43</v>
      </c>
      <c r="BF18" s="30">
        <v>0</v>
      </c>
      <c r="BG18" s="30">
        <v>97052.43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23059276.400000002</v>
      </c>
      <c r="BV18" s="31">
        <f t="shared" si="0"/>
        <v>0</v>
      </c>
      <c r="BW18" s="31">
        <f t="shared" si="0"/>
        <v>31233028.349999998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145091</v>
      </c>
      <c r="D21" s="30">
        <v>0</v>
      </c>
      <c r="E21" s="30">
        <v>145091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194525</v>
      </c>
      <c r="M21" s="30">
        <v>0</v>
      </c>
      <c r="N21" s="30">
        <v>194525</v>
      </c>
      <c r="O21" s="30">
        <v>89349</v>
      </c>
      <c r="P21" s="30">
        <v>0</v>
      </c>
      <c r="Q21" s="30">
        <v>89349</v>
      </c>
      <c r="R21" s="30">
        <v>98830</v>
      </c>
      <c r="S21" s="30">
        <v>0</v>
      </c>
      <c r="T21" s="30">
        <v>98830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57645</v>
      </c>
      <c r="AB21" s="30">
        <v>0</v>
      </c>
      <c r="AC21" s="30">
        <v>57645</v>
      </c>
      <c r="AD21" s="30">
        <v>323676</v>
      </c>
      <c r="AE21" s="30">
        <v>0</v>
      </c>
      <c r="AF21" s="30">
        <v>323676</v>
      </c>
      <c r="AG21" s="30">
        <v>0</v>
      </c>
      <c r="AH21" s="30">
        <v>0</v>
      </c>
      <c r="AI21" s="30">
        <v>0</v>
      </c>
      <c r="AJ21" s="30">
        <v>11013</v>
      </c>
      <c r="AK21" s="30">
        <v>0</v>
      </c>
      <c r="AL21" s="30">
        <v>11013</v>
      </c>
      <c r="AM21" s="30">
        <v>0</v>
      </c>
      <c r="AN21" s="30">
        <v>0</v>
      </c>
      <c r="AO21" s="30">
        <v>0</v>
      </c>
      <c r="AP21" s="30">
        <v>242</v>
      </c>
      <c r="AQ21" s="30">
        <v>0</v>
      </c>
      <c r="AR21" s="30">
        <v>242</v>
      </c>
      <c r="AS21" s="30">
        <v>0</v>
      </c>
      <c r="AT21" s="30">
        <v>0</v>
      </c>
      <c r="AU21" s="30">
        <v>0</v>
      </c>
      <c r="AV21" s="30">
        <v>12</v>
      </c>
      <c r="AW21" s="30">
        <v>0</v>
      </c>
      <c r="AX21" s="30">
        <v>12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920383</v>
      </c>
      <c r="BV21" s="31">
        <f t="shared" si="0"/>
        <v>0</v>
      </c>
      <c r="BW21" s="31">
        <f t="shared" si="0"/>
        <v>920383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200000</v>
      </c>
      <c r="D23" s="30">
        <v>0</v>
      </c>
      <c r="E23" s="30">
        <v>478079.51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78"/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200000</v>
      </c>
      <c r="BV23" s="31">
        <f t="shared" si="0"/>
        <v>0</v>
      </c>
      <c r="BW23" s="31">
        <f t="shared" si="0"/>
        <v>478079.51</v>
      </c>
    </row>
    <row r="24" spans="1:75" ht="15">
      <c r="A24" s="27">
        <f t="shared" si="2"/>
        <v>110</v>
      </c>
      <c r="B24" s="29" t="s">
        <v>83</v>
      </c>
      <c r="C24" s="30">
        <v>462161.48</v>
      </c>
      <c r="D24" s="30">
        <v>0</v>
      </c>
      <c r="E24" s="30">
        <v>462161.48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9000</v>
      </c>
      <c r="P24" s="30">
        <v>0</v>
      </c>
      <c r="Q24" s="30">
        <v>9000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2307472.71</v>
      </c>
      <c r="BI24" s="30">
        <v>0</v>
      </c>
      <c r="BJ24" s="30">
        <v>146000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2778634.19</v>
      </c>
      <c r="BV24" s="31">
        <f t="shared" si="0"/>
        <v>0</v>
      </c>
      <c r="BW24" s="31">
        <f t="shared" si="0"/>
        <v>617161.48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13657796.52</v>
      </c>
      <c r="D25" s="33">
        <f t="shared" si="3"/>
        <v>0</v>
      </c>
      <c r="E25" s="33">
        <f t="shared" si="3"/>
        <v>16262894.340000002</v>
      </c>
      <c r="F25" s="33">
        <f t="shared" si="3"/>
        <v>5000</v>
      </c>
      <c r="G25" s="33">
        <f t="shared" si="3"/>
        <v>0</v>
      </c>
      <c r="H25" s="33">
        <f t="shared" si="3"/>
        <v>60000</v>
      </c>
      <c r="I25" s="33">
        <f t="shared" si="3"/>
        <v>2752347.62</v>
      </c>
      <c r="J25" s="33">
        <f t="shared" si="3"/>
        <v>0</v>
      </c>
      <c r="K25" s="33">
        <f t="shared" si="3"/>
        <v>3077864.08</v>
      </c>
      <c r="L25" s="33">
        <f t="shared" si="3"/>
        <v>5370479.13</v>
      </c>
      <c r="M25" s="33">
        <f t="shared" si="3"/>
        <v>0</v>
      </c>
      <c r="N25" s="33">
        <f t="shared" si="3"/>
        <v>6998632.93</v>
      </c>
      <c r="O25" s="33">
        <f t="shared" si="3"/>
        <v>3009642.33</v>
      </c>
      <c r="P25" s="33">
        <f t="shared" si="3"/>
        <v>0</v>
      </c>
      <c r="Q25" s="33">
        <f t="shared" si="3"/>
        <v>3326277.46</v>
      </c>
      <c r="R25" s="33">
        <f t="shared" si="3"/>
        <v>983830</v>
      </c>
      <c r="S25" s="33">
        <f t="shared" si="3"/>
        <v>0</v>
      </c>
      <c r="T25" s="33">
        <f t="shared" si="3"/>
        <v>1242682.74</v>
      </c>
      <c r="U25" s="33">
        <f t="shared" si="3"/>
        <v>646848.14</v>
      </c>
      <c r="V25" s="33">
        <f t="shared" si="3"/>
        <v>0</v>
      </c>
      <c r="W25" s="33">
        <f t="shared" si="3"/>
        <v>1310002.09</v>
      </c>
      <c r="X25" s="33">
        <f t="shared" si="3"/>
        <v>803579.1</v>
      </c>
      <c r="Y25" s="33">
        <f t="shared" si="3"/>
        <v>0</v>
      </c>
      <c r="Z25" s="33">
        <f t="shared" si="3"/>
        <v>1039760.58</v>
      </c>
      <c r="AA25" s="33">
        <f t="shared" si="3"/>
        <v>9913268</v>
      </c>
      <c r="AB25" s="33">
        <f t="shared" si="3"/>
        <v>0</v>
      </c>
      <c r="AC25" s="33">
        <f t="shared" si="3"/>
        <v>12292891.68</v>
      </c>
      <c r="AD25" s="33">
        <f t="shared" si="3"/>
        <v>2340732</v>
      </c>
      <c r="AE25" s="33">
        <f t="shared" si="3"/>
        <v>0</v>
      </c>
      <c r="AF25" s="33">
        <f t="shared" si="3"/>
        <v>2527460.94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6013264.8100000005</v>
      </c>
      <c r="AK25" s="33">
        <f t="shared" si="3"/>
        <v>0</v>
      </c>
      <c r="AL25" s="33">
        <f t="shared" si="3"/>
        <v>10614879.18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492955.57</v>
      </c>
      <c r="AQ25" s="33">
        <f t="shared" si="3"/>
        <v>0</v>
      </c>
      <c r="AR25" s="33">
        <f t="shared" si="3"/>
        <v>776826.9099999999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12</v>
      </c>
      <c r="AW25" s="33">
        <f t="shared" si="3"/>
        <v>0</v>
      </c>
      <c r="AX25" s="33">
        <f t="shared" si="3"/>
        <v>12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95407.43</v>
      </c>
      <c r="BF25" s="33">
        <f t="shared" si="3"/>
        <v>0</v>
      </c>
      <c r="BG25" s="33">
        <f t="shared" si="3"/>
        <v>97052.43</v>
      </c>
      <c r="BH25" s="33">
        <f t="shared" si="3"/>
        <v>2307472.71</v>
      </c>
      <c r="BI25" s="33">
        <f t="shared" si="3"/>
        <v>0</v>
      </c>
      <c r="BJ25" s="33">
        <f t="shared" si="3"/>
        <v>146000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48392635.36</v>
      </c>
      <c r="BV25" s="33">
        <f t="shared" si="4"/>
        <v>0</v>
      </c>
      <c r="BW25" s="33">
        <f t="shared" si="4"/>
        <v>59773237.35999999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2676300</v>
      </c>
      <c r="D29" s="30">
        <v>0</v>
      </c>
      <c r="E29" s="30">
        <v>4141136.94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76846.41</v>
      </c>
      <c r="L29" s="30">
        <v>3702217</v>
      </c>
      <c r="M29" s="30">
        <v>0</v>
      </c>
      <c r="N29" s="30">
        <v>5241087.43</v>
      </c>
      <c r="O29" s="30">
        <v>595000</v>
      </c>
      <c r="P29" s="30">
        <v>0</v>
      </c>
      <c r="Q29" s="30">
        <v>658156.75</v>
      </c>
      <c r="R29" s="30">
        <v>456000</v>
      </c>
      <c r="S29" s="30">
        <v>0</v>
      </c>
      <c r="T29" s="30">
        <v>640678.16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861236.12</v>
      </c>
      <c r="AA29" s="30">
        <v>510000</v>
      </c>
      <c r="AB29" s="30">
        <v>0</v>
      </c>
      <c r="AC29" s="30">
        <v>613411.97</v>
      </c>
      <c r="AD29" s="30">
        <v>4531087.66</v>
      </c>
      <c r="AE29" s="30">
        <v>0</v>
      </c>
      <c r="AF29" s="30">
        <v>6521505.27</v>
      </c>
      <c r="AG29" s="30">
        <v>0</v>
      </c>
      <c r="AH29" s="30">
        <v>0</v>
      </c>
      <c r="AI29" s="30">
        <v>0</v>
      </c>
      <c r="AJ29" s="30">
        <v>50000</v>
      </c>
      <c r="AK29" s="30">
        <v>0</v>
      </c>
      <c r="AL29" s="30">
        <v>73299.1</v>
      </c>
      <c r="AM29" s="30">
        <v>0</v>
      </c>
      <c r="AN29" s="30">
        <v>0</v>
      </c>
      <c r="AO29" s="30">
        <v>0</v>
      </c>
      <c r="AP29" s="30">
        <v>708862</v>
      </c>
      <c r="AQ29" s="30">
        <v>0</v>
      </c>
      <c r="AR29" s="30">
        <v>677090.41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108000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13229466.66</v>
      </c>
      <c r="BV29" s="31">
        <f t="shared" si="5"/>
        <v>0</v>
      </c>
      <c r="BW29" s="31">
        <f t="shared" si="5"/>
        <v>19612448.56</v>
      </c>
    </row>
    <row r="30" spans="1:75" ht="15">
      <c r="A30" s="27">
        <f>A29+1</f>
        <v>203</v>
      </c>
      <c r="B30" s="29" t="s">
        <v>88</v>
      </c>
      <c r="C30" s="30">
        <v>30000</v>
      </c>
      <c r="D30" s="30">
        <v>0</v>
      </c>
      <c r="E30" s="30">
        <v>104824.44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44351.12</v>
      </c>
      <c r="L30" s="30">
        <v>0</v>
      </c>
      <c r="M30" s="30">
        <v>0</v>
      </c>
      <c r="N30" s="30">
        <v>4200</v>
      </c>
      <c r="O30" s="30">
        <v>0</v>
      </c>
      <c r="P30" s="30">
        <v>0</v>
      </c>
      <c r="Q30" s="30">
        <v>73500</v>
      </c>
      <c r="R30" s="30">
        <v>440000</v>
      </c>
      <c r="S30" s="30">
        <v>0</v>
      </c>
      <c r="T30" s="30">
        <v>506500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50000</v>
      </c>
      <c r="AB30" s="30">
        <v>0</v>
      </c>
      <c r="AC30" s="30">
        <v>112240.32</v>
      </c>
      <c r="AD30" s="30">
        <v>20000</v>
      </c>
      <c r="AE30" s="30">
        <v>0</v>
      </c>
      <c r="AF30" s="30">
        <v>217034.29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40461.65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540000</v>
      </c>
      <c r="BV30" s="31">
        <f t="shared" si="5"/>
        <v>0</v>
      </c>
      <c r="BW30" s="31">
        <f t="shared" si="5"/>
        <v>1103111.82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1560000</v>
      </c>
      <c r="M32" s="30">
        <v>1560000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60000</v>
      </c>
      <c r="Y32" s="30">
        <v>0</v>
      </c>
      <c r="Z32" s="30">
        <v>60000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1848224</v>
      </c>
      <c r="AQ32" s="30">
        <v>1848224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3468224</v>
      </c>
      <c r="BV32" s="31">
        <f t="shared" si="5"/>
        <v>3408224</v>
      </c>
      <c r="BW32" s="31">
        <f t="shared" si="5"/>
        <v>60000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2706300</v>
      </c>
      <c r="D33" s="33">
        <f t="shared" si="6"/>
        <v>0</v>
      </c>
      <c r="E33" s="33">
        <f t="shared" si="6"/>
        <v>4245961.38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121197.53</v>
      </c>
      <c r="L33" s="33">
        <f t="shared" si="6"/>
        <v>5262217</v>
      </c>
      <c r="M33" s="33">
        <f t="shared" si="6"/>
        <v>1560000</v>
      </c>
      <c r="N33" s="33">
        <f t="shared" si="6"/>
        <v>5245287.43</v>
      </c>
      <c r="O33" s="33">
        <f t="shared" si="6"/>
        <v>595000</v>
      </c>
      <c r="P33" s="33">
        <f t="shared" si="6"/>
        <v>0</v>
      </c>
      <c r="Q33" s="33">
        <f t="shared" si="6"/>
        <v>731656.75</v>
      </c>
      <c r="R33" s="33">
        <f t="shared" si="6"/>
        <v>896000</v>
      </c>
      <c r="S33" s="33">
        <f t="shared" si="6"/>
        <v>0</v>
      </c>
      <c r="T33" s="33">
        <f t="shared" si="6"/>
        <v>1147178.1600000001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60000</v>
      </c>
      <c r="Y33" s="33">
        <f t="shared" si="6"/>
        <v>0</v>
      </c>
      <c r="Z33" s="33">
        <f t="shared" si="6"/>
        <v>921236.12</v>
      </c>
      <c r="AA33" s="33">
        <f t="shared" si="6"/>
        <v>560000</v>
      </c>
      <c r="AB33" s="33">
        <f t="shared" si="6"/>
        <v>0</v>
      </c>
      <c r="AC33" s="33">
        <f t="shared" si="6"/>
        <v>725652.29</v>
      </c>
      <c r="AD33" s="33">
        <f t="shared" si="6"/>
        <v>4551087.66</v>
      </c>
      <c r="AE33" s="33">
        <f t="shared" si="6"/>
        <v>0</v>
      </c>
      <c r="AF33" s="33">
        <f t="shared" si="6"/>
        <v>6738539.56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50000</v>
      </c>
      <c r="AK33" s="33">
        <f t="shared" si="6"/>
        <v>0</v>
      </c>
      <c r="AL33" s="33">
        <f t="shared" si="6"/>
        <v>73299.1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2557086</v>
      </c>
      <c r="AQ33" s="33">
        <f t="shared" si="6"/>
        <v>1848224</v>
      </c>
      <c r="AR33" s="33">
        <f t="shared" si="6"/>
        <v>717552.06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108000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17237690.66</v>
      </c>
      <c r="BV33" s="33">
        <f t="shared" si="7"/>
        <v>3408224</v>
      </c>
      <c r="BW33" s="33">
        <f t="shared" si="7"/>
        <v>20775560.38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1995610</v>
      </c>
      <c r="BL43" s="30">
        <v>0</v>
      </c>
      <c r="BM43" s="30">
        <v>1995610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1995610</v>
      </c>
      <c r="BV43" s="31">
        <f t="shared" si="11"/>
        <v>0</v>
      </c>
      <c r="BW43" s="31">
        <f t="shared" si="11"/>
        <v>1995610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24813</v>
      </c>
      <c r="BL44" s="30">
        <v>0</v>
      </c>
      <c r="BM44" s="30">
        <v>24813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24813</v>
      </c>
      <c r="BV44" s="31">
        <f t="shared" si="11"/>
        <v>0</v>
      </c>
      <c r="BW44" s="31">
        <f t="shared" si="11"/>
        <v>24813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1474104</v>
      </c>
      <c r="BL45" s="30">
        <v>0</v>
      </c>
      <c r="BM45" s="30">
        <v>1474104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1474104</v>
      </c>
      <c r="BV45" s="31">
        <f t="shared" si="11"/>
        <v>0</v>
      </c>
      <c r="BW45" s="31">
        <f t="shared" si="11"/>
        <v>1474104</v>
      </c>
    </row>
    <row r="46" spans="1:75" ht="15">
      <c r="A46" s="27">
        <f>A45+2</f>
        <v>405</v>
      </c>
      <c r="B46" s="29" t="s">
        <v>133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782611.63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782611.63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102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782611.63</v>
      </c>
      <c r="BI47" s="33">
        <f t="shared" si="12"/>
        <v>0</v>
      </c>
      <c r="BJ47" s="33">
        <f t="shared" si="12"/>
        <v>0</v>
      </c>
      <c r="BK47" s="33">
        <f t="shared" si="12"/>
        <v>3494527</v>
      </c>
      <c r="BL47" s="33">
        <f t="shared" si="12"/>
        <v>0</v>
      </c>
      <c r="BM47" s="33">
        <f t="shared" si="12"/>
        <v>3494527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109">
        <f>SUM(BU43:BU46)</f>
        <v>4277138.63</v>
      </c>
      <c r="BV47" s="33">
        <f t="shared" si="13"/>
        <v>0</v>
      </c>
      <c r="BW47" s="33">
        <f t="shared" si="13"/>
        <v>3494527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103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104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13530108.18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13530108.18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105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13530108.18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13530108.18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106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32630216.36</v>
      </c>
      <c r="BR54" s="30">
        <v>0</v>
      </c>
      <c r="BS54" s="30">
        <v>33176855.2</v>
      </c>
      <c r="BT54" s="30"/>
      <c r="BU54" s="31">
        <f aca="true" t="shared" si="16" ref="BU54:BW55">+C54+F54+I54+L54+O54+R54+U54+X54+AA54+AD54+AG54+AJ54+AM54+AP54+AS54+AV54+AY54+BB54+BE54+BH54+BK54+BN54+BQ54</f>
        <v>32630216.36</v>
      </c>
      <c r="BV54" s="31">
        <f t="shared" si="16"/>
        <v>0</v>
      </c>
      <c r="BW54" s="31">
        <f t="shared" si="16"/>
        <v>33176855.2</v>
      </c>
    </row>
    <row r="55" spans="1:75" ht="15">
      <c r="A55" s="27">
        <f>A54+1</f>
        <v>702</v>
      </c>
      <c r="B55" s="29" t="s">
        <v>108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450000</v>
      </c>
      <c r="BR55" s="30">
        <v>0</v>
      </c>
      <c r="BS55" s="30">
        <v>794660.58</v>
      </c>
      <c r="BT55" s="30"/>
      <c r="BU55" s="31">
        <f t="shared" si="16"/>
        <v>450000</v>
      </c>
      <c r="BV55" s="31">
        <f t="shared" si="16"/>
        <v>0</v>
      </c>
      <c r="BW55" s="31">
        <f t="shared" si="16"/>
        <v>794660.58</v>
      </c>
    </row>
    <row r="56" spans="1:75" s="34" customFormat="1" ht="15.75" thickBot="1">
      <c r="A56" s="72">
        <v>700</v>
      </c>
      <c r="B56" s="32" t="s">
        <v>109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33080216.36</v>
      </c>
      <c r="BR56" s="33">
        <f t="shared" si="18"/>
        <v>0</v>
      </c>
      <c r="BS56" s="33">
        <f t="shared" si="18"/>
        <v>33971515.78</v>
      </c>
      <c r="BT56" s="33"/>
      <c r="BU56" s="33">
        <f t="shared" si="18"/>
        <v>33080216.36</v>
      </c>
      <c r="BV56" s="33">
        <f t="shared" si="18"/>
        <v>0</v>
      </c>
      <c r="BW56" s="33">
        <f t="shared" si="18"/>
        <v>33971515.78</v>
      </c>
    </row>
    <row r="57" spans="1:75" ht="16.5" thickBot="1" thickTop="1">
      <c r="A57" s="37"/>
      <c r="B57" s="38" t="s">
        <v>110</v>
      </c>
      <c r="C57" s="39">
        <f aca="true" t="shared" si="19" ref="C57:BN57">+C25+C33+C40+C47+C51+C56</f>
        <v>16364096.52</v>
      </c>
      <c r="D57" s="39">
        <f t="shared" si="19"/>
        <v>0</v>
      </c>
      <c r="E57" s="39">
        <f t="shared" si="19"/>
        <v>20508855.720000003</v>
      </c>
      <c r="F57" s="39">
        <f t="shared" si="19"/>
        <v>5000</v>
      </c>
      <c r="G57" s="39">
        <f t="shared" si="19"/>
        <v>0</v>
      </c>
      <c r="H57" s="39">
        <f t="shared" si="19"/>
        <v>60000</v>
      </c>
      <c r="I57" s="39">
        <f t="shared" si="19"/>
        <v>2752347.62</v>
      </c>
      <c r="J57" s="39">
        <f t="shared" si="19"/>
        <v>0</v>
      </c>
      <c r="K57" s="39">
        <f t="shared" si="19"/>
        <v>3199061.61</v>
      </c>
      <c r="L57" s="39">
        <f t="shared" si="19"/>
        <v>10632696.129999999</v>
      </c>
      <c r="M57" s="39">
        <f t="shared" si="19"/>
        <v>1560000</v>
      </c>
      <c r="N57" s="39">
        <f t="shared" si="19"/>
        <v>12243920.36</v>
      </c>
      <c r="O57" s="39">
        <f t="shared" si="19"/>
        <v>3604642.33</v>
      </c>
      <c r="P57" s="39">
        <f t="shared" si="19"/>
        <v>0</v>
      </c>
      <c r="Q57" s="39">
        <f t="shared" si="19"/>
        <v>4057934.21</v>
      </c>
      <c r="R57" s="39">
        <f t="shared" si="19"/>
        <v>1879830</v>
      </c>
      <c r="S57" s="39">
        <f t="shared" si="19"/>
        <v>0</v>
      </c>
      <c r="T57" s="39">
        <f t="shared" si="19"/>
        <v>2389860.9000000004</v>
      </c>
      <c r="U57" s="39">
        <f t="shared" si="19"/>
        <v>646848.14</v>
      </c>
      <c r="V57" s="39">
        <f t="shared" si="19"/>
        <v>0</v>
      </c>
      <c r="W57" s="39">
        <f t="shared" si="19"/>
        <v>1310002.09</v>
      </c>
      <c r="X57" s="39">
        <f t="shared" si="19"/>
        <v>863579.1</v>
      </c>
      <c r="Y57" s="39">
        <f t="shared" si="19"/>
        <v>0</v>
      </c>
      <c r="Z57" s="39">
        <f t="shared" si="19"/>
        <v>1960996.7</v>
      </c>
      <c r="AA57" s="39">
        <f t="shared" si="19"/>
        <v>10473268</v>
      </c>
      <c r="AB57" s="39">
        <f t="shared" si="19"/>
        <v>0</v>
      </c>
      <c r="AC57" s="39">
        <f t="shared" si="19"/>
        <v>13018543.969999999</v>
      </c>
      <c r="AD57" s="39">
        <f t="shared" si="19"/>
        <v>6891819.66</v>
      </c>
      <c r="AE57" s="39">
        <f t="shared" si="19"/>
        <v>0</v>
      </c>
      <c r="AF57" s="39">
        <f t="shared" si="19"/>
        <v>9266000.5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6063264.8100000005</v>
      </c>
      <c r="AK57" s="39">
        <f t="shared" si="19"/>
        <v>0</v>
      </c>
      <c r="AL57" s="39">
        <f t="shared" si="19"/>
        <v>10688178.28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3050041.57</v>
      </c>
      <c r="AQ57" s="39">
        <f t="shared" si="19"/>
        <v>1848224</v>
      </c>
      <c r="AR57" s="39">
        <f t="shared" si="19"/>
        <v>1494378.97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12</v>
      </c>
      <c r="AW57" s="39">
        <f t="shared" si="19"/>
        <v>0</v>
      </c>
      <c r="AX57" s="39">
        <f t="shared" si="19"/>
        <v>108012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95407.43</v>
      </c>
      <c r="BF57" s="39">
        <f t="shared" si="19"/>
        <v>0</v>
      </c>
      <c r="BG57" s="39">
        <f t="shared" si="19"/>
        <v>97052.43</v>
      </c>
      <c r="BH57" s="110">
        <f t="shared" si="19"/>
        <v>3090084.34</v>
      </c>
      <c r="BI57" s="39">
        <f t="shared" si="19"/>
        <v>0</v>
      </c>
      <c r="BJ57" s="39">
        <f t="shared" si="19"/>
        <v>146000</v>
      </c>
      <c r="BK57" s="39">
        <f t="shared" si="19"/>
        <v>3494527</v>
      </c>
      <c r="BL57" s="39">
        <f t="shared" si="19"/>
        <v>0</v>
      </c>
      <c r="BM57" s="39">
        <f t="shared" si="19"/>
        <v>3494527</v>
      </c>
      <c r="BN57" s="39">
        <f t="shared" si="19"/>
        <v>13530108.18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33080216.36</v>
      </c>
      <c r="BR57" s="39">
        <f t="shared" si="20"/>
        <v>0</v>
      </c>
      <c r="BS57" s="39">
        <f t="shared" si="20"/>
        <v>33971515.78</v>
      </c>
      <c r="BT57" s="39"/>
      <c r="BU57" s="110">
        <f>+BU12+BU25+BU33+BU40+BU47+BU51+BU56</f>
        <v>116693240.18999998</v>
      </c>
      <c r="BV57" s="39">
        <f t="shared" si="20"/>
        <v>3408224</v>
      </c>
      <c r="BW57" s="39">
        <f t="shared" si="20"/>
        <v>118014840.52</v>
      </c>
    </row>
    <row r="58" ht="12.75">
      <c r="BU58" s="79"/>
    </row>
  </sheetData>
  <sheetProtection/>
  <mergeCells count="75"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U9:V9"/>
    <mergeCell ref="X9:Y9"/>
    <mergeCell ref="O8:Q8"/>
    <mergeCell ref="BH7:BJ7"/>
    <mergeCell ref="L7:N7"/>
    <mergeCell ref="O7:Q7"/>
    <mergeCell ref="B1:J1"/>
    <mergeCell ref="BB8:BD8"/>
    <mergeCell ref="BE8:BG8"/>
    <mergeCell ref="BH8:BJ8"/>
    <mergeCell ref="AY8:BA8"/>
    <mergeCell ref="U7:W7"/>
    <mergeCell ref="X7:Z7"/>
    <mergeCell ref="R7:T7"/>
    <mergeCell ref="U8:W8"/>
    <mergeCell ref="B7:B8"/>
    <mergeCell ref="C7:E7"/>
    <mergeCell ref="F7:H7"/>
    <mergeCell ref="I7:K7"/>
    <mergeCell ref="C8:E8"/>
    <mergeCell ref="L8:N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AG9:AH9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E9:BF9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Barbara Giovannetti</cp:lastModifiedBy>
  <cp:lastPrinted>2018-05-23T09:33:38Z</cp:lastPrinted>
  <dcterms:created xsi:type="dcterms:W3CDTF">2000-01-20T08:39:24Z</dcterms:created>
  <dcterms:modified xsi:type="dcterms:W3CDTF">2021-03-18T12:10:15Z</dcterms:modified>
  <cp:category/>
  <cp:version/>
  <cp:contentType/>
  <cp:contentStatus/>
</cp:coreProperties>
</file>